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295" windowHeight="5730" activeTab="0"/>
  </bookViews>
  <sheets>
    <sheet name="Sheet1" sheetId="1" r:id="rId1"/>
    <sheet name="Sheet2" sheetId="2" r:id="rId2"/>
    <sheet name="Sheet3" sheetId="3" r:id="rId3"/>
  </sheets>
  <definedNames>
    <definedName name="CG_OK">'Sheet1'!$B$23</definedName>
    <definedName name="CG_out_of_limits">'Sheet1'!$B$24</definedName>
    <definedName name="OK">'Sheet1'!$B$23</definedName>
    <definedName name="_xlnm.Print_Area" localSheetId="0">'Sheet1'!$B$2:$H$18</definedName>
    <definedName name="ZFW_CG_test">'Sheet1'!$I$10</definedName>
  </definedNames>
  <calcPr fullCalcOnLoad="1"/>
</workbook>
</file>

<file path=xl/sharedStrings.xml><?xml version="1.0" encoding="utf-8"?>
<sst xmlns="http://schemas.openxmlformats.org/spreadsheetml/2006/main" count="32" uniqueCount="30">
  <si>
    <t>Empty Weight</t>
  </si>
  <si>
    <t>Pilot</t>
  </si>
  <si>
    <t>Copilot Seat</t>
  </si>
  <si>
    <t>Main Bags</t>
  </si>
  <si>
    <t>Weight</t>
  </si>
  <si>
    <t>Arm</t>
  </si>
  <si>
    <t>Moment</t>
  </si>
  <si>
    <t>Sub total</t>
  </si>
  <si>
    <t>Total</t>
  </si>
  <si>
    <t>Tailcone Bags</t>
  </si>
  <si>
    <t>CG Limits:</t>
  </si>
  <si>
    <t>Fwd</t>
  </si>
  <si>
    <t>Aft</t>
  </si>
  <si>
    <t>gallons</t>
  </si>
  <si>
    <t>W&amp;B for N727RH</t>
  </si>
  <si>
    <t>Zero Fuel Weight and CG</t>
  </si>
  <si>
    <t>Maximum Gross Weight</t>
  </si>
  <si>
    <t>CG out of limits</t>
  </si>
  <si>
    <t>CG OK</t>
  </si>
  <si>
    <t>Overweight</t>
  </si>
  <si>
    <t>Weight OK</t>
  </si>
  <si>
    <t>Wing Fuel*</t>
  </si>
  <si>
    <t>*Note: Varying fuel in gallons cell will automatically change the weight cell</t>
  </si>
  <si>
    <t>Limits:</t>
  </si>
  <si>
    <t>Ballast Fuel</t>
  </si>
  <si>
    <r>
      <t>Main Fuel*</t>
    </r>
    <r>
      <rPr>
        <sz val="8"/>
        <rFont val="Arial"/>
        <family val="2"/>
      </rPr>
      <t xml:space="preserve"> </t>
    </r>
  </si>
  <si>
    <t>(max 25)</t>
  </si>
  <si>
    <t>(max 36)</t>
  </si>
  <si>
    <t>(max 80)</t>
  </si>
  <si>
    <t>(max 35)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</si>
</sst>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6"/>
  <sheetViews>
    <sheetView tabSelected="1" workbookViewId="0" topLeftCell="A1">
      <selection activeCell="F9" sqref="F9"/>
    </sheetView>
  </sheetViews>
  <sheetFormatPr defaultColWidth="9.140625" defaultRowHeight="12.75"/>
  <cols>
    <col min="1" max="1" width="4.57421875" style="0" customWidth="1"/>
    <col min="2" max="2" width="13.140625" style="0" customWidth="1"/>
    <col min="3" max="3" width="7.28125" style="0" customWidth="1"/>
    <col min="4" max="4" width="4.57421875" style="0" customWidth="1"/>
    <col min="5" max="5" width="7.00390625" style="0" customWidth="1"/>
    <col min="6" max="6" width="8.28125" style="0" customWidth="1"/>
    <col min="9" max="9" width="16.28125" style="0" customWidth="1"/>
    <col min="10" max="10" width="10.421875" style="0" customWidth="1"/>
  </cols>
  <sheetData>
    <row r="1" ht="13.5" thickBot="1"/>
    <row r="2" spans="2:3" ht="13.5" thickBot="1">
      <c r="B2" s="6" t="s">
        <v>14</v>
      </c>
      <c r="C2" s="7"/>
    </row>
    <row r="3" spans="6:8" ht="12.75">
      <c r="F3" s="5" t="s">
        <v>4</v>
      </c>
      <c r="G3" s="5" t="s">
        <v>5</v>
      </c>
      <c r="H3" s="5" t="s">
        <v>6</v>
      </c>
    </row>
    <row r="4" spans="2:8" ht="12.75">
      <c r="B4" t="s">
        <v>0</v>
      </c>
      <c r="F4" s="11">
        <v>1197</v>
      </c>
      <c r="G4">
        <f>+H4/F4</f>
        <v>66.4624895572264</v>
      </c>
      <c r="H4">
        <v>79555.6</v>
      </c>
    </row>
    <row r="5" spans="2:8" ht="12.75">
      <c r="B5" t="s">
        <v>1</v>
      </c>
      <c r="F5">
        <v>180</v>
      </c>
      <c r="G5">
        <v>92.5</v>
      </c>
      <c r="H5">
        <f>+F5*G5</f>
        <v>16650</v>
      </c>
    </row>
    <row r="6" spans="2:8" ht="12.75">
      <c r="B6" t="s">
        <v>2</v>
      </c>
      <c r="F6">
        <v>140</v>
      </c>
      <c r="G6">
        <v>92.5</v>
      </c>
      <c r="H6">
        <f>+G6*F6</f>
        <v>12950</v>
      </c>
    </row>
    <row r="7" spans="2:8" ht="12.75">
      <c r="B7" t="s">
        <v>3</v>
      </c>
      <c r="C7" s="4" t="s">
        <v>28</v>
      </c>
      <c r="F7">
        <v>27</v>
      </c>
      <c r="G7">
        <v>107</v>
      </c>
      <c r="H7">
        <f>+F7*G7</f>
        <v>2889</v>
      </c>
    </row>
    <row r="8" spans="2:8" ht="12.75">
      <c r="B8" t="s">
        <v>9</v>
      </c>
      <c r="C8" s="4" t="s">
        <v>29</v>
      </c>
      <c r="F8">
        <v>5</v>
      </c>
      <c r="G8">
        <v>126.2</v>
      </c>
      <c r="H8">
        <f>+F8*G8</f>
        <v>631</v>
      </c>
    </row>
    <row r="9" spans="2:8" ht="12.75">
      <c r="B9" t="s">
        <v>24</v>
      </c>
      <c r="D9">
        <v>0</v>
      </c>
      <c r="E9" t="s">
        <v>13</v>
      </c>
      <c r="F9">
        <f>+D9*6</f>
        <v>0</v>
      </c>
      <c r="G9">
        <v>55.25</v>
      </c>
      <c r="H9">
        <f>+G9*F9</f>
        <v>0</v>
      </c>
    </row>
    <row r="10" spans="2:9" ht="12.75">
      <c r="B10" s="10" t="s">
        <v>15</v>
      </c>
      <c r="C10" s="10"/>
      <c r="D10" s="8"/>
      <c r="E10" s="8"/>
      <c r="F10" s="1">
        <f>SUM(F4:F9)</f>
        <v>1549</v>
      </c>
      <c r="G10" s="1">
        <f>+H10/F10</f>
        <v>72.74086507424146</v>
      </c>
      <c r="H10">
        <f>SUM(H4:H9)</f>
        <v>112675.6</v>
      </c>
      <c r="I10" t="str">
        <f>IF((G10&gt;G17)*AND(G10&lt;G18),B23,B24)</f>
        <v>CG OK</v>
      </c>
    </row>
    <row r="11" spans="2:8" ht="12.75">
      <c r="B11" t="s">
        <v>25</v>
      </c>
      <c r="C11" s="4" t="s">
        <v>26</v>
      </c>
      <c r="D11">
        <v>25</v>
      </c>
      <c r="E11" t="s">
        <v>13</v>
      </c>
      <c r="F11">
        <f>+D11*6</f>
        <v>150</v>
      </c>
      <c r="G11">
        <v>55.25</v>
      </c>
      <c r="H11">
        <f>+G11*F11</f>
        <v>8287.5</v>
      </c>
    </row>
    <row r="12" spans="4:8" ht="12.75">
      <c r="D12" t="s">
        <v>7</v>
      </c>
      <c r="F12">
        <f>SUM(F10:F11)</f>
        <v>1699</v>
      </c>
      <c r="G12">
        <f>+H12/F12</f>
        <v>71.19664508534433</v>
      </c>
      <c r="H12">
        <f>SUM(H10:H11)</f>
        <v>120963.1</v>
      </c>
    </row>
    <row r="13" spans="2:8" ht="12.75">
      <c r="B13" t="s">
        <v>21</v>
      </c>
      <c r="C13" s="4" t="s">
        <v>27</v>
      </c>
      <c r="D13">
        <v>25</v>
      </c>
      <c r="E13" t="s">
        <v>13</v>
      </c>
      <c r="F13">
        <f>+D13*6</f>
        <v>150</v>
      </c>
      <c r="G13">
        <v>67</v>
      </c>
      <c r="H13">
        <f>+F13*G13</f>
        <v>10050</v>
      </c>
    </row>
    <row r="14" spans="2:9" ht="12.75">
      <c r="B14" s="1" t="s">
        <v>8</v>
      </c>
      <c r="C14" s="1"/>
      <c r="F14" s="1">
        <f>+F12+F13</f>
        <v>1849</v>
      </c>
      <c r="G14" s="1">
        <f>+H14/F14</f>
        <v>70.85619253650623</v>
      </c>
      <c r="H14">
        <f>+H12+H13</f>
        <v>131013.1</v>
      </c>
      <c r="I14" t="str">
        <f>IF(((G14&gt;=G17)*AND(G14&lt;=G18)),B23,B24)</f>
        <v>CG OK</v>
      </c>
    </row>
    <row r="15" ht="12.75">
      <c r="I15" t="str">
        <f>IF((F14&lt;=G19),B25,B26)</f>
        <v>Weight OK</v>
      </c>
    </row>
    <row r="16" spans="2:7" ht="12.75">
      <c r="B16" s="9" t="s">
        <v>23</v>
      </c>
      <c r="C16" s="9"/>
      <c r="D16" s="9"/>
      <c r="E16" s="9"/>
      <c r="F16" s="9"/>
      <c r="G16" s="9"/>
    </row>
    <row r="17" spans="2:7" ht="12.75">
      <c r="B17" t="s">
        <v>10</v>
      </c>
      <c r="D17" t="s">
        <v>11</v>
      </c>
      <c r="G17">
        <v>66.75</v>
      </c>
    </row>
    <row r="18" spans="4:7" ht="12.75">
      <c r="D18" t="s">
        <v>12</v>
      </c>
      <c r="G18">
        <v>72.75</v>
      </c>
    </row>
    <row r="19" spans="2:7" ht="12.75">
      <c r="B19" t="s">
        <v>16</v>
      </c>
      <c r="G19">
        <v>1850</v>
      </c>
    </row>
    <row r="21" spans="2:9" ht="12.75">
      <c r="B21" s="8" t="s">
        <v>22</v>
      </c>
      <c r="C21" s="8"/>
      <c r="D21" s="8"/>
      <c r="E21" s="8"/>
      <c r="F21" s="8"/>
      <c r="G21" s="8"/>
      <c r="H21" s="8"/>
      <c r="I21" s="8"/>
    </row>
    <row r="23" spans="2:3" ht="12.75">
      <c r="B23" s="3" t="s">
        <v>18</v>
      </c>
      <c r="C23" s="3"/>
    </row>
    <row r="24" spans="2:3" ht="12.75">
      <c r="B24" s="2" t="s">
        <v>17</v>
      </c>
      <c r="C24" s="2"/>
    </row>
    <row r="25" spans="2:3" ht="12.75">
      <c r="B25" s="3" t="s">
        <v>20</v>
      </c>
      <c r="C25" s="3"/>
    </row>
    <row r="26" spans="2:3" ht="12.75">
      <c r="B26" s="2" t="s">
        <v>19</v>
      </c>
      <c r="C26" s="2"/>
    </row>
  </sheetData>
  <mergeCells count="4">
    <mergeCell ref="B2:C2"/>
    <mergeCell ref="B21:I21"/>
    <mergeCell ref="B16:G16"/>
    <mergeCell ref="B10:E1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AviatorMart.com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Henry</dc:creator>
  <cp:keywords/>
  <dc:description/>
  <cp:lastModifiedBy>Owner</cp:lastModifiedBy>
  <cp:lastPrinted>2002-08-11T23:12:18Z</cp:lastPrinted>
  <dcterms:created xsi:type="dcterms:W3CDTF">2002-06-03T02:19:29Z</dcterms:created>
  <dcterms:modified xsi:type="dcterms:W3CDTF">2012-04-28T20:41:43Z</dcterms:modified>
  <cp:category/>
  <cp:version/>
  <cp:contentType/>
  <cp:contentStatus/>
</cp:coreProperties>
</file>