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011"/>
  <workbookPr/>
  <mc:AlternateContent xmlns:mc="http://schemas.openxmlformats.org/markup-compatibility/2006">
    <mc:Choice Requires="x15">
      <x15ac:absPath xmlns:x15ac="http://schemas.microsoft.com/office/spreadsheetml/2010/11/ac" url="/Users/n727rh/Documents/All_Websites/ExperimentalAirplane/"/>
    </mc:Choice>
  </mc:AlternateContent>
  <bookViews>
    <workbookView xWindow="420" yWindow="460" windowWidth="15960" windowHeight="18080" activeTab="1"/>
  </bookViews>
  <sheets>
    <sheet name="Export Summary" sheetId="1" r:id="rId1"/>
    <sheet name="Sheet1" sheetId="2" r:id="rId2"/>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F9" i="2" l="1"/>
  <c r="F10" i="2"/>
  <c r="F11" i="2"/>
  <c r="F12" i="2"/>
  <c r="F13" i="2"/>
  <c r="F14" i="2"/>
  <c r="I15" i="2"/>
  <c r="H5" i="2"/>
  <c r="H6" i="2"/>
  <c r="H7" i="2"/>
  <c r="H8" i="2"/>
  <c r="H9" i="2"/>
  <c r="H10" i="2"/>
  <c r="H11" i="2"/>
  <c r="H12" i="2"/>
  <c r="H13" i="2"/>
  <c r="H14" i="2"/>
  <c r="G14" i="2"/>
  <c r="I14" i="2"/>
  <c r="G12" i="2"/>
  <c r="G10" i="2"/>
  <c r="I10" i="2"/>
  <c r="G4" i="2"/>
</calcChain>
</file>

<file path=xl/sharedStrings.xml><?xml version="1.0" encoding="utf-8"?>
<sst xmlns="http://schemas.openxmlformats.org/spreadsheetml/2006/main" count="45" uniqueCount="38">
  <si>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</si>
  <si>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</si>
  <si>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</si>
  <si>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</si>
  <si>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Sheet1</t>
  </si>
  <si>
    <t>Table 1</t>
  </si>
  <si>
    <t>W&amp;B for N727RH</t>
  </si>
  <si>
    <t>Weight</t>
  </si>
  <si>
    <t>Arm</t>
  </si>
  <si>
    <t>Moment</t>
  </si>
  <si>
    <t>Empty Weight</t>
  </si>
  <si>
    <t>Pilot</t>
  </si>
  <si>
    <t>Copilot Seat</t>
  </si>
  <si>
    <t>Main Bags</t>
  </si>
  <si>
    <t>(max 80)</t>
  </si>
  <si>
    <t>Tailcone Bags</t>
  </si>
  <si>
    <t>(max 35)</t>
  </si>
  <si>
    <t>Ballast Fuel</t>
  </si>
  <si>
    <t>gallons</t>
  </si>
  <si>
    <t>Zero Fuel Weight and CG</t>
  </si>
  <si>
    <t>CG OK</t>
  </si>
  <si>
    <r>
      <rPr>
        <sz val="10"/>
        <color indexed="8"/>
        <rFont val="Arial"/>
      </rPr>
      <t>Main Fuel*</t>
    </r>
    <r>
      <rPr>
        <sz val="8"/>
        <color indexed="8"/>
        <rFont val="Arial"/>
      </rPr>
      <t xml:space="preserve"> </t>
    </r>
  </si>
  <si>
    <t>(max 25)</t>
  </si>
  <si>
    <t>Sub total</t>
  </si>
  <si>
    <t>Wing Fuel*</t>
  </si>
  <si>
    <t>(max 36)</t>
  </si>
  <si>
    <t>Total</t>
  </si>
  <si>
    <t>Weight OK</t>
  </si>
  <si>
    <t>Limits:</t>
  </si>
  <si>
    <t>CG Limits:</t>
  </si>
  <si>
    <t>Fwd</t>
  </si>
  <si>
    <t>Aft</t>
  </si>
  <si>
    <t>Maximum Gross Weight</t>
  </si>
  <si>
    <t>*Note: Varying fuel in gallons cell will automatically change the weight cell</t>
  </si>
  <si>
    <t>CG out of limits</t>
  </si>
  <si>
    <t>Overweight</t>
  </si>
  <si>
    <t>Sheet2</t>
  </si>
  <si>
    <t>Sheet3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</si>
</sst>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0"/>
      <color indexed="8"/>
      <name val="Helvetica"/>
    </font>
    <font>
      <sz val="12"/>
      <color indexed="8"/>
      <name val="Helvetica"/>
    </font>
    <font>
      <sz val="14"/>
      <color indexed="8"/>
      <name val="Helvetica"/>
    </font>
    <font>
      <u/>
      <sz val="12"/>
      <color indexed="11"/>
      <name val="Helvetica"/>
    </font>
    <font>
      <sz val="10"/>
      <color indexed="8"/>
      <name val="Arial"/>
    </font>
    <font>
      <b/>
      <sz val="10"/>
      <color indexed="8"/>
      <name val="Arial"/>
    </font>
    <font>
      <sz val="8"/>
      <color indexed="8"/>
      <name val="Arial"/>
    </font>
    <font>
      <b/>
      <sz val="10"/>
      <color indexed="14"/>
      <name val="Arial"/>
    </font>
    <font>
      <b/>
      <sz val="10"/>
      <color indexed="15"/>
      <name val="Arial"/>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s>
  <borders count="8">
    <border>
      <left/>
      <right/>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medium">
        <color indexed="8"/>
      </bottom>
      <diagonal/>
    </border>
    <border>
      <left style="thin">
        <color indexed="12"/>
      </left>
      <right style="medium">
        <color indexed="8"/>
      </right>
      <top style="thin">
        <color indexed="12"/>
      </top>
      <bottom style="thin">
        <color indexed="12"/>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12"/>
      </right>
      <top style="thin">
        <color indexed="12"/>
      </top>
      <bottom style="thin">
        <color indexed="12"/>
      </bottom>
      <diagonal/>
    </border>
    <border>
      <left style="thin">
        <color indexed="12"/>
      </left>
      <right style="thin">
        <color indexed="12"/>
      </right>
      <top style="medium">
        <color indexed="8"/>
      </top>
      <bottom style="thin">
        <color indexed="12"/>
      </bottom>
      <diagonal/>
    </border>
  </borders>
  <cellStyleXfs count="1">
    <xf numFmtId="0" fontId="0" fillId="0" borderId="0" applyNumberFormat="0" applyFill="0" applyBorder="0" applyProtection="0">
      <alignment vertical="top" wrapText="1"/>
    </xf>
  </cellStyleXfs>
  <cellXfs count="35">
    <xf numFmtId="0" fontId="0" fillId="0" borderId="0" xfId="0" applyFont="1" applyAlignment="1">
      <alignment vertical="top" wrapText="1"/>
    </xf>
    <xf numFmtId="0" fontId="2" fillId="0" borderId="0" xfId="0" applyFont="1" applyAlignment="1">
      <alignment horizontal="left" vertical="top" wrapText="1"/>
    </xf>
    <xf numFmtId="0" fontId="1" fillId="2" borderId="0" xfId="0" applyFont="1" applyFill="1" applyAlignment="1">
      <alignment horizontal="left" vertical="top" wrapText="1"/>
    </xf>
    <xf numFmtId="0" fontId="1" fillId="3" borderId="0" xfId="0" applyFont="1" applyFill="1" applyAlignment="1">
      <alignment horizontal="left" vertical="top" wrapText="1"/>
    </xf>
    <xf numFmtId="0" fontId="3" fillId="3" borderId="0" xfId="0" applyFont="1" applyFill="1" applyAlignment="1">
      <alignment horizontal="left" vertical="top" wrapText="1"/>
    </xf>
    <xf numFmtId="0" fontId="4" fillId="0" borderId="0" xfId="0" applyNumberFormat="1" applyFont="1" applyAlignment="1"/>
    <xf numFmtId="0" fontId="4" fillId="0" borderId="1" xfId="0" applyFont="1" applyBorder="1" applyAlignment="1"/>
    <xf numFmtId="0" fontId="4" fillId="0" borderId="2" xfId="0" applyFont="1" applyBorder="1" applyAlignment="1"/>
    <xf numFmtId="0" fontId="4" fillId="0" borderId="3" xfId="0" applyFont="1" applyBorder="1" applyAlignment="1"/>
    <xf numFmtId="0" fontId="4" fillId="0" borderId="6" xfId="0" applyFont="1" applyBorder="1" applyAlignment="1"/>
    <xf numFmtId="0" fontId="4" fillId="0" borderId="7" xfId="0" applyFont="1" applyBorder="1" applyAlignment="1"/>
    <xf numFmtId="49" fontId="4" fillId="0" borderId="1" xfId="0" applyNumberFormat="1" applyFont="1" applyBorder="1" applyAlignment="1">
      <alignment horizontal="center"/>
    </xf>
    <xf numFmtId="49" fontId="4" fillId="0" borderId="1" xfId="0" applyNumberFormat="1" applyFont="1" applyBorder="1" applyAlignment="1"/>
    <xf numFmtId="164" fontId="4" fillId="0" borderId="1" xfId="0" applyNumberFormat="1" applyFont="1" applyBorder="1" applyAlignment="1"/>
    <xf numFmtId="0" fontId="4" fillId="0" borderId="1" xfId="0" applyNumberFormat="1" applyFont="1" applyBorder="1" applyAlignment="1"/>
    <xf numFmtId="49" fontId="6" fillId="0" borderId="1" xfId="0" applyNumberFormat="1" applyFont="1" applyBorder="1" applyAlignment="1"/>
    <xf numFmtId="49" fontId="5" fillId="0" borderId="1" xfId="0" applyNumberFormat="1" applyFont="1" applyBorder="1" applyAlignment="1"/>
    <xf numFmtId="1" fontId="5" fillId="0" borderId="1" xfId="0" applyNumberFormat="1" applyFont="1" applyBorder="1" applyAlignment="1"/>
    <xf numFmtId="164" fontId="5" fillId="0" borderId="1" xfId="0" applyNumberFormat="1" applyFont="1" applyBorder="1" applyAlignment="1"/>
    <xf numFmtId="2" fontId="4" fillId="0" borderId="1" xfId="0" applyNumberFormat="1" applyFont="1" applyBorder="1" applyAlignment="1"/>
    <xf numFmtId="2" fontId="5" fillId="0" borderId="1" xfId="0" applyNumberFormat="1" applyFont="1" applyBorder="1" applyAlignment="1"/>
    <xf numFmtId="49" fontId="7" fillId="0" borderId="1" xfId="0" applyNumberFormat="1" applyFont="1" applyBorder="1" applyAlignment="1"/>
    <xf numFmtId="1" fontId="7" fillId="0" borderId="1" xfId="0" applyNumberFormat="1" applyFont="1" applyBorder="1" applyAlignment="1"/>
    <xf numFmtId="49" fontId="8" fillId="0" borderId="1" xfId="0" applyNumberFormat="1" applyFont="1" applyBorder="1" applyAlignment="1"/>
    <xf numFmtId="1" fontId="8" fillId="0" borderId="1" xfId="0" applyNumberFormat="1" applyFont="1" applyBorder="1" applyAlignment="1"/>
    <xf numFmtId="0" fontId="1" fillId="0" borderId="0" xfId="0" applyFont="1" applyAlignment="1">
      <alignment horizontal="left" vertical="top" wrapText="1"/>
    </xf>
    <xf numFmtId="0" fontId="0" fillId="0" borderId="0" xfId="0" applyFont="1" applyAlignment="1">
      <alignment vertical="top" wrapText="1"/>
    </xf>
    <xf numFmtId="49" fontId="5" fillId="0" borderId="1" xfId="0" applyNumberFormat="1" applyFont="1" applyBorder="1" applyAlignment="1"/>
    <xf numFmtId="1" fontId="5" fillId="0" borderId="1" xfId="0" applyNumberFormat="1" applyFont="1" applyBorder="1" applyAlignment="1"/>
    <xf numFmtId="1" fontId="4" fillId="0" borderId="1" xfId="0" applyNumberFormat="1" applyFont="1" applyBorder="1" applyAlignment="1"/>
    <xf numFmtId="49" fontId="4" fillId="0" borderId="1" xfId="0" applyNumberFormat="1" applyFont="1" applyBorder="1" applyAlignment="1">
      <alignment horizontal="center"/>
    </xf>
    <xf numFmtId="1" fontId="4" fillId="0" borderId="1" xfId="0" applyNumberFormat="1" applyFont="1" applyBorder="1" applyAlignment="1">
      <alignment horizontal="center"/>
    </xf>
    <xf numFmtId="49" fontId="4" fillId="0" borderId="1" xfId="0" applyNumberFormat="1" applyFont="1" applyBorder="1" applyAlignment="1"/>
    <xf numFmtId="49" fontId="5" fillId="4" borderId="4" xfId="0" applyNumberFormat="1" applyFont="1" applyFill="1" applyBorder="1" applyAlignment="1">
      <alignment horizontal="center"/>
    </xf>
    <xf numFmtId="1" fontId="4" fillId="0" borderId="5" xfId="0" applyNumberFormat="1" applyFont="1" applyBorder="1" applyAlignment="1">
      <alignment horizontal="center"/>
    </xf>
  </cellXfs>
  <cellStyles count="1">
    <cellStyle name="Normal" xfId="0" builtinId="0"/>
  </cellStyles>
  <dxfs count="0"/>
  <tableStyles count="0" defaultPivotStyle="PivotStyleMedium7"/>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FF00CCFF"/>
      <rgbColor rgb="FF006411"/>
      <rgbColor rgb="FFDD0806"/>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4"/>
  <sheetViews>
    <sheetView showGridLines="0" workbookViewId="0">
      <selection activeCell="D10" sqref="D10"/>
    </sheetView>
  </sheetViews>
  <sheetFormatPr baseColWidth="10" defaultColWidth="10" defaultRowHeight="13" customHeight="1" x14ac:dyDescent="0.15"/>
  <cols>
    <col min="1" max="1" width="2" customWidth="1"/>
    <col min="2" max="4" width="33.6640625" customWidth="1"/>
  </cols>
  <sheetData>
    <row r="3" spans="2:4" ht="50" customHeight="1" x14ac:dyDescent="0.15">
      <c r="B3" s="25" t="s">
        <v>0</v>
      </c>
      <c r="C3" s="26"/>
      <c r="D3" s="26"/>
    </row>
    <row r="7" spans="2:4" ht="18" x14ac:dyDescent="0.15">
      <c r="B7" s="1" t="s">
        <v>1</v>
      </c>
      <c r="C7" s="1" t="s">
        <v>2</v>
      </c>
      <c r="D7" s="1" t="s">
        <v>3</v>
      </c>
    </row>
    <row r="9" spans="2:4" ht="16" x14ac:dyDescent="0.15">
      <c r="B9" s="2" t="s">
        <v>4</v>
      </c>
      <c r="C9" s="2"/>
      <c r="D9" s="2"/>
    </row>
    <row r="10" spans="2:4" ht="16" x14ac:dyDescent="0.15">
      <c r="B10" s="3"/>
      <c r="C10" s="3" t="s">
        <v>5</v>
      </c>
      <c r="D10" s="4" t="s">
        <v>4</v>
      </c>
    </row>
    <row r="11" spans="2:4" ht="16" x14ac:dyDescent="0.15">
      <c r="B11" s="2" t="s">
        <v>36</v>
      </c>
      <c r="C11" s="2"/>
      <c r="D11" s="2"/>
    </row>
    <row r="12" spans="2:4" ht="16" x14ac:dyDescent="0.15">
      <c r="B12" s="3"/>
      <c r="C12" s="3" t="s">
        <v>5</v>
      </c>
      <c r="D12" s="4" t="s">
        <v>36</v>
      </c>
    </row>
    <row r="13" spans="2:4" ht="16" x14ac:dyDescent="0.15">
      <c r="B13" s="2" t="s">
        <v>37</v>
      </c>
      <c r="C13" s="2"/>
      <c r="D13" s="2"/>
    </row>
    <row r="14" spans="2:4" ht="16" x14ac:dyDescent="0.15">
      <c r="B14" s="3"/>
      <c r="C14" s="3" t="s">
        <v>5</v>
      </c>
      <c r="D14" s="4" t="s">
        <v>37</v>
      </c>
    </row>
  </sheetData>
  <mergeCells count="1">
    <mergeCell ref="B3:D3"/>
  </mergeCells>
  <hyperlinks>
    <hyperlink ref="D10" location="'Sheet1'!R1C1" display="Sheet1"/>
    <hyperlink ref="D12" location="'Sheet2'!R1C1" display="Sheet2"/>
    <hyperlink ref="D14" location="'Sheet3'!R1C1" display="Sheet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6"/>
  <sheetViews>
    <sheetView showGridLines="0" tabSelected="1" workbookViewId="0"/>
  </sheetViews>
  <sheetFormatPr baseColWidth="10" defaultColWidth="8.83203125" defaultRowHeight="12.75" customHeight="1" x14ac:dyDescent="0.15"/>
  <cols>
    <col min="1" max="1" width="4.5" style="5" customWidth="1"/>
    <col min="2" max="2" width="13.1640625" style="5" customWidth="1"/>
    <col min="3" max="3" width="7.33203125" style="5" customWidth="1"/>
    <col min="4" max="4" width="4.5" style="5" customWidth="1"/>
    <col min="5" max="5" width="7" style="5" customWidth="1"/>
    <col min="6" max="6" width="8.33203125" style="5" customWidth="1"/>
    <col min="7" max="8" width="8.83203125" style="5" customWidth="1"/>
    <col min="9" max="9" width="16.33203125" style="5" customWidth="1"/>
    <col min="10" max="256" width="8.83203125" style="5" customWidth="1"/>
  </cols>
  <sheetData>
    <row r="1" spans="1:9" ht="16.25" customHeight="1" x14ac:dyDescent="0.15">
      <c r="A1" s="6"/>
      <c r="B1" s="7"/>
      <c r="C1" s="7"/>
      <c r="D1" s="6"/>
      <c r="E1" s="6"/>
      <c r="F1" s="6"/>
      <c r="G1" s="6"/>
      <c r="H1" s="6"/>
      <c r="I1" s="6"/>
    </row>
    <row r="2" spans="1:9" ht="16.75" customHeight="1" x14ac:dyDescent="0.15">
      <c r="A2" s="8"/>
      <c r="B2" s="33" t="s">
        <v>6</v>
      </c>
      <c r="C2" s="34"/>
      <c r="D2" s="9"/>
      <c r="E2" s="6"/>
      <c r="F2" s="6"/>
      <c r="G2" s="6"/>
      <c r="H2" s="6"/>
      <c r="I2" s="6"/>
    </row>
    <row r="3" spans="1:9" ht="16.25" customHeight="1" x14ac:dyDescent="0.15">
      <c r="A3" s="6"/>
      <c r="B3" s="10"/>
      <c r="C3" s="10"/>
      <c r="D3" s="6"/>
      <c r="E3" s="6"/>
      <c r="F3" s="11" t="s">
        <v>7</v>
      </c>
      <c r="G3" s="11" t="s">
        <v>8</v>
      </c>
      <c r="H3" s="11" t="s">
        <v>9</v>
      </c>
      <c r="I3" s="6"/>
    </row>
    <row r="4" spans="1:9" ht="15.75" customHeight="1" x14ac:dyDescent="0.15">
      <c r="A4" s="6"/>
      <c r="B4" s="12" t="s">
        <v>10</v>
      </c>
      <c r="C4" s="6"/>
      <c r="D4" s="6"/>
      <c r="E4" s="6"/>
      <c r="F4" s="13">
        <v>1180.9000000000001</v>
      </c>
      <c r="G4" s="13">
        <f>H4/F4</f>
        <v>65.831399779828942</v>
      </c>
      <c r="H4" s="14">
        <v>77740.3</v>
      </c>
      <c r="I4" s="6"/>
    </row>
    <row r="5" spans="1:9" ht="15.75" customHeight="1" x14ac:dyDescent="0.15">
      <c r="A5" s="6"/>
      <c r="B5" s="12" t="s">
        <v>11</v>
      </c>
      <c r="C5" s="6"/>
      <c r="D5" s="6"/>
      <c r="E5" s="6"/>
      <c r="F5" s="14">
        <v>185</v>
      </c>
      <c r="G5" s="14">
        <v>92.5</v>
      </c>
      <c r="H5" s="14">
        <f>F5*G5</f>
        <v>17112.5</v>
      </c>
      <c r="I5" s="6"/>
    </row>
    <row r="6" spans="1:9" ht="15.75" customHeight="1" x14ac:dyDescent="0.15">
      <c r="A6" s="6"/>
      <c r="B6" s="12" t="s">
        <v>12</v>
      </c>
      <c r="C6" s="6"/>
      <c r="D6" s="6"/>
      <c r="E6" s="6"/>
      <c r="F6" s="14">
        <v>165</v>
      </c>
      <c r="G6" s="14">
        <v>92.5</v>
      </c>
      <c r="H6" s="14">
        <f>G6*F6</f>
        <v>15262.5</v>
      </c>
      <c r="I6" s="6"/>
    </row>
    <row r="7" spans="1:9" ht="15.75" customHeight="1" x14ac:dyDescent="0.15">
      <c r="A7" s="6"/>
      <c r="B7" s="12" t="s">
        <v>13</v>
      </c>
      <c r="C7" s="15" t="s">
        <v>14</v>
      </c>
      <c r="D7" s="6"/>
      <c r="E7" s="6"/>
      <c r="F7" s="14">
        <v>40</v>
      </c>
      <c r="G7" s="14">
        <v>107</v>
      </c>
      <c r="H7" s="14">
        <f>F7*G7</f>
        <v>4280</v>
      </c>
      <c r="I7" s="6"/>
    </row>
    <row r="8" spans="1:9" ht="15.75" customHeight="1" x14ac:dyDescent="0.15">
      <c r="A8" s="6"/>
      <c r="B8" s="12" t="s">
        <v>15</v>
      </c>
      <c r="C8" s="15" t="s">
        <v>16</v>
      </c>
      <c r="D8" s="6"/>
      <c r="E8" s="6"/>
      <c r="F8" s="14">
        <v>9</v>
      </c>
      <c r="G8" s="14">
        <v>126.2</v>
      </c>
      <c r="H8" s="14">
        <f>F8*G8</f>
        <v>1135.8</v>
      </c>
      <c r="I8" s="6"/>
    </row>
    <row r="9" spans="1:9" ht="15.75" customHeight="1" x14ac:dyDescent="0.15">
      <c r="A9" s="6"/>
      <c r="B9" s="12" t="s">
        <v>17</v>
      </c>
      <c r="C9" s="6"/>
      <c r="D9" s="14">
        <v>6</v>
      </c>
      <c r="E9" s="12" t="s">
        <v>18</v>
      </c>
      <c r="F9" s="14">
        <f>D9*6</f>
        <v>36</v>
      </c>
      <c r="G9" s="14">
        <v>55.25</v>
      </c>
      <c r="H9" s="14">
        <f>G9*F9</f>
        <v>1989</v>
      </c>
      <c r="I9" s="6"/>
    </row>
    <row r="10" spans="1:9" ht="15.75" customHeight="1" x14ac:dyDescent="0.15">
      <c r="A10" s="6"/>
      <c r="B10" s="27" t="s">
        <v>19</v>
      </c>
      <c r="C10" s="28"/>
      <c r="D10" s="29"/>
      <c r="E10" s="29"/>
      <c r="F10" s="18">
        <f>SUM(F4:F9)</f>
        <v>1615.9</v>
      </c>
      <c r="G10" s="18">
        <f>H10/F10</f>
        <v>72.727334612290363</v>
      </c>
      <c r="H10" s="14">
        <f>SUM(H4:H9)</f>
        <v>117520.1</v>
      </c>
      <c r="I10" s="12" t="str">
        <f>IF((G10&gt;G17)*AND(G10&lt;G18),B23,B24)</f>
        <v>CG OK</v>
      </c>
    </row>
    <row r="11" spans="1:9" ht="15.75" customHeight="1" x14ac:dyDescent="0.15">
      <c r="A11" s="6"/>
      <c r="B11" s="12" t="s">
        <v>21</v>
      </c>
      <c r="C11" s="15" t="s">
        <v>22</v>
      </c>
      <c r="D11" s="14">
        <v>19</v>
      </c>
      <c r="E11" s="12" t="s">
        <v>18</v>
      </c>
      <c r="F11" s="14">
        <f>D11*6</f>
        <v>114</v>
      </c>
      <c r="G11" s="14">
        <v>55.25</v>
      </c>
      <c r="H11" s="14">
        <f>G11*F11</f>
        <v>6298.5</v>
      </c>
      <c r="I11" s="6"/>
    </row>
    <row r="12" spans="1:9" ht="15.75" customHeight="1" x14ac:dyDescent="0.15">
      <c r="A12" s="6"/>
      <c r="B12" s="6"/>
      <c r="C12" s="6"/>
      <c r="D12" s="12" t="s">
        <v>23</v>
      </c>
      <c r="E12" s="6"/>
      <c r="F12" s="13">
        <f>SUM(F10:F11)</f>
        <v>1729.9</v>
      </c>
      <c r="G12" s="19">
        <f>H12/F12</f>
        <v>71.575582403607143</v>
      </c>
      <c r="H12" s="14">
        <f>SUM(H10:H11)</f>
        <v>123818.6</v>
      </c>
      <c r="I12" s="6"/>
    </row>
    <row r="13" spans="1:9" ht="15.75" customHeight="1" x14ac:dyDescent="0.15">
      <c r="A13" s="6"/>
      <c r="B13" s="12" t="s">
        <v>24</v>
      </c>
      <c r="C13" s="15" t="s">
        <v>25</v>
      </c>
      <c r="D13" s="14">
        <v>20</v>
      </c>
      <c r="E13" s="12" t="s">
        <v>18</v>
      </c>
      <c r="F13" s="14">
        <f>D13*6</f>
        <v>120</v>
      </c>
      <c r="G13" s="14">
        <v>67</v>
      </c>
      <c r="H13" s="14">
        <f>F13*G13</f>
        <v>8040</v>
      </c>
      <c r="I13" s="6"/>
    </row>
    <row r="14" spans="1:9" ht="15.75" customHeight="1" x14ac:dyDescent="0.15">
      <c r="A14" s="6"/>
      <c r="B14" s="16" t="s">
        <v>26</v>
      </c>
      <c r="C14" s="17"/>
      <c r="D14" s="6"/>
      <c r="E14" s="6"/>
      <c r="F14" s="18">
        <f>F12+F13</f>
        <v>1849.9</v>
      </c>
      <c r="G14" s="20">
        <f>H14/F14</f>
        <v>71.27877182550408</v>
      </c>
      <c r="H14" s="14">
        <f>H12+H13</f>
        <v>131858.6</v>
      </c>
      <c r="I14" s="12" t="str">
        <f>IF(((G14&gt;=G17)*AND(G14&lt;=G18)),B23,B24)</f>
        <v>CG OK</v>
      </c>
    </row>
    <row r="15" spans="1:9" ht="15.75" customHeight="1" x14ac:dyDescent="0.15">
      <c r="A15" s="6"/>
      <c r="B15" s="6"/>
      <c r="C15" s="6"/>
      <c r="D15" s="6"/>
      <c r="E15" s="6"/>
      <c r="F15" s="6"/>
      <c r="G15" s="6"/>
      <c r="H15" s="6"/>
      <c r="I15" s="12" t="str">
        <f>IF((F14&lt;=G19),B25,B26)</f>
        <v>Weight OK</v>
      </c>
    </row>
    <row r="16" spans="1:9" ht="15.75" customHeight="1" x14ac:dyDescent="0.15">
      <c r="A16" s="6"/>
      <c r="B16" s="30" t="s">
        <v>28</v>
      </c>
      <c r="C16" s="31"/>
      <c r="D16" s="31"/>
      <c r="E16" s="31"/>
      <c r="F16" s="31"/>
      <c r="G16" s="31"/>
      <c r="H16" s="6"/>
      <c r="I16" s="6"/>
    </row>
    <row r="17" spans="1:9" ht="15.75" customHeight="1" x14ac:dyDescent="0.15">
      <c r="A17" s="6"/>
      <c r="B17" s="12" t="s">
        <v>29</v>
      </c>
      <c r="C17" s="6"/>
      <c r="D17" s="12" t="s">
        <v>30</v>
      </c>
      <c r="E17" s="6"/>
      <c r="F17" s="6"/>
      <c r="G17" s="14">
        <v>66.75</v>
      </c>
      <c r="H17" s="6"/>
      <c r="I17" s="6"/>
    </row>
    <row r="18" spans="1:9" ht="15.75" customHeight="1" x14ac:dyDescent="0.15">
      <c r="A18" s="6"/>
      <c r="B18" s="6"/>
      <c r="C18" s="6"/>
      <c r="D18" s="12" t="s">
        <v>31</v>
      </c>
      <c r="E18" s="6"/>
      <c r="F18" s="6"/>
      <c r="G18" s="14">
        <v>72.75</v>
      </c>
      <c r="H18" s="6"/>
      <c r="I18" s="6"/>
    </row>
    <row r="19" spans="1:9" ht="15.75" customHeight="1" x14ac:dyDescent="0.15">
      <c r="A19" s="6"/>
      <c r="B19" s="12" t="s">
        <v>32</v>
      </c>
      <c r="C19" s="6"/>
      <c r="D19" s="6"/>
      <c r="E19" s="6"/>
      <c r="F19" s="6"/>
      <c r="G19" s="14">
        <v>1850</v>
      </c>
      <c r="H19" s="6"/>
      <c r="I19" s="6"/>
    </row>
    <row r="20" spans="1:9" ht="15.75" customHeight="1" x14ac:dyDescent="0.15">
      <c r="A20" s="6"/>
      <c r="B20" s="6"/>
      <c r="C20" s="6"/>
      <c r="D20" s="6"/>
      <c r="E20" s="6"/>
      <c r="F20" s="6"/>
      <c r="G20" s="6"/>
      <c r="H20" s="6"/>
      <c r="I20" s="6"/>
    </row>
    <row r="21" spans="1:9" ht="15.75" customHeight="1" x14ac:dyDescent="0.15">
      <c r="A21" s="6"/>
      <c r="B21" s="32" t="s">
        <v>33</v>
      </c>
      <c r="C21" s="29"/>
      <c r="D21" s="29"/>
      <c r="E21" s="29"/>
      <c r="F21" s="29"/>
      <c r="G21" s="29"/>
      <c r="H21" s="29"/>
      <c r="I21" s="29"/>
    </row>
    <row r="22" spans="1:9" ht="15.75" customHeight="1" x14ac:dyDescent="0.15">
      <c r="A22" s="6"/>
      <c r="B22" s="6"/>
      <c r="C22" s="6"/>
      <c r="D22" s="6"/>
      <c r="E22" s="6"/>
      <c r="F22" s="6"/>
      <c r="G22" s="6"/>
      <c r="H22" s="6"/>
      <c r="I22" s="6"/>
    </row>
    <row r="23" spans="1:9" ht="15.75" customHeight="1" x14ac:dyDescent="0.15">
      <c r="A23" s="6"/>
      <c r="B23" s="21" t="s">
        <v>20</v>
      </c>
      <c r="C23" s="22"/>
      <c r="D23" s="6"/>
      <c r="E23" s="6"/>
      <c r="F23" s="6"/>
      <c r="G23" s="6"/>
      <c r="H23" s="6"/>
      <c r="I23" s="6"/>
    </row>
    <row r="24" spans="1:9" ht="15.75" customHeight="1" x14ac:dyDescent="0.15">
      <c r="A24" s="6"/>
      <c r="B24" s="23" t="s">
        <v>34</v>
      </c>
      <c r="C24" s="24"/>
      <c r="D24" s="6"/>
      <c r="E24" s="6"/>
      <c r="F24" s="6"/>
      <c r="G24" s="6"/>
      <c r="H24" s="6"/>
      <c r="I24" s="6"/>
    </row>
    <row r="25" spans="1:9" ht="15.75" customHeight="1" x14ac:dyDescent="0.15">
      <c r="A25" s="6"/>
      <c r="B25" s="21" t="s">
        <v>27</v>
      </c>
      <c r="C25" s="22"/>
      <c r="D25" s="6"/>
      <c r="E25" s="6"/>
      <c r="F25" s="6"/>
      <c r="G25" s="6"/>
      <c r="H25" s="6"/>
      <c r="I25" s="6"/>
    </row>
    <row r="26" spans="1:9" ht="15.75" customHeight="1" x14ac:dyDescent="0.15">
      <c r="A26" s="6"/>
      <c r="B26" s="23" t="s">
        <v>35</v>
      </c>
      <c r="C26" s="24"/>
      <c r="D26" s="6"/>
      <c r="E26" s="6"/>
      <c r="F26" s="6"/>
      <c r="G26" s="6"/>
      <c r="H26" s="6"/>
      <c r="I26" s="6"/>
    </row>
  </sheetData>
  <mergeCells count="4">
    <mergeCell ref="B10:E10"/>
    <mergeCell ref="B16:G16"/>
    <mergeCell ref="B21:I21"/>
    <mergeCell ref="B2:C2"/>
  </mergeCells>
  <pageMargins left="1" right="1" top="1" bottom="1" header="0.25" footer="0.25"/>
  <pageSetup orientation="portrait"/>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Export Summary</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2019-01-31T04:23:19Z</dcterms:created>
  <dcterms:modified xsi:type="dcterms:W3CDTF">2019-01-31T04:23:55Z</dcterms:modified>
</cp:coreProperties>
</file>